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420" activeTab="0"/>
  </bookViews>
  <sheets>
    <sheet name="Sheet1" sheetId="1" r:id="rId1"/>
  </sheets>
  <definedNames>
    <definedName name="_xlnm.Print_Titles" localSheetId="0">'Sheet1'!$1:$2</definedName>
  </definedNames>
  <calcPr fullCalcOnLoad="1"/>
</workbook>
</file>

<file path=xl/sharedStrings.xml><?xml version="1.0" encoding="utf-8"?>
<sst xmlns="http://schemas.openxmlformats.org/spreadsheetml/2006/main" count="7" uniqueCount="7">
  <si>
    <t>2023年明光市基层医疗卫生机构公开招聘专业技术人员资格复审人员名单</t>
  </si>
  <si>
    <t>序号</t>
  </si>
  <si>
    <t>职位代码</t>
  </si>
  <si>
    <t>准考证号</t>
  </si>
  <si>
    <t>公共基础知识</t>
  </si>
  <si>
    <t>卫生基础知识</t>
  </si>
  <si>
    <t>合成成绩</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</si>
</sst>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Red]0.00"/>
    <numFmt numFmtId="177" formatCode="0.00_ "/>
  </numFmts>
  <fonts count="51">
    <font>
      <sz val="11"/>
      <color theme="1"/>
      <name val="Calibri"/>
      <family val="0"/>
    </font>
    <font>
      <sz val="11"/>
      <name val="宋体"/>
      <family val="0"/>
    </font>
    <font>
      <sz val="10"/>
      <color indexed="8"/>
      <name val="宋体"/>
      <family val="0"/>
    </font>
    <font>
      <b/>
      <sz val="10"/>
      <color indexed="8"/>
      <name val="宋体"/>
      <family val="0"/>
    </font>
    <font>
      <b/>
      <sz val="14"/>
      <color indexed="8"/>
      <name val="宋体"/>
      <family val="0"/>
    </font>
    <font>
      <b/>
      <sz val="10"/>
      <name val="宋体"/>
      <family val="0"/>
    </font>
    <font>
      <sz val="10"/>
      <color indexed="8"/>
      <name val="Times New Roman"/>
      <family val="1"/>
    </font>
    <font>
      <sz val="11"/>
      <color indexed="8"/>
      <name val="Times New Roman"/>
      <family val="1"/>
    </font>
    <font>
      <sz val="10"/>
      <name val="Times New Roman"/>
      <family val="1"/>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Calibri"/>
      <family val="0"/>
    </font>
    <font>
      <b/>
      <sz val="10"/>
      <color theme="1"/>
      <name val="Calibri"/>
      <family val="0"/>
    </font>
    <font>
      <b/>
      <sz val="14"/>
      <color theme="1"/>
      <name val="Calibri"/>
      <family val="0"/>
    </font>
    <font>
      <sz val="10"/>
      <color theme="1"/>
      <name val="Times New Roman"/>
      <family val="1"/>
    </font>
    <font>
      <sz val="11"/>
      <color theme="1"/>
      <name val="Times New Roman"/>
      <family val="1"/>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top style="thin"/>
      <bottom style="thin"/>
    </border>
    <border>
      <left/>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7" borderId="2" applyNumberFormat="0" applyFont="0" applyAlignment="0" applyProtection="0"/>
    <xf numFmtId="0" fontId="30"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30" fillId="9" borderId="0" applyNumberFormat="0" applyBorder="0" applyAlignment="0" applyProtection="0"/>
    <xf numFmtId="0" fontId="33" fillId="0" borderId="4" applyNumberFormat="0" applyFill="0" applyAlignment="0" applyProtection="0"/>
    <xf numFmtId="0" fontId="30"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0" fillId="13" borderId="0" applyNumberFormat="0" applyBorder="0" applyAlignment="0" applyProtection="0"/>
    <xf numFmtId="0" fontId="30"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0" fillId="17" borderId="0" applyNumberFormat="0" applyBorder="0" applyAlignment="0" applyProtection="0"/>
    <xf numFmtId="0" fontId="3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0" fillId="27" borderId="0" applyNumberFormat="0" applyBorder="0" applyAlignment="0" applyProtection="0"/>
    <xf numFmtId="0" fontId="0"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0" fillId="31" borderId="0" applyNumberFormat="0" applyBorder="0" applyAlignment="0" applyProtection="0"/>
    <xf numFmtId="0" fontId="30" fillId="32" borderId="0" applyNumberFormat="0" applyBorder="0" applyAlignment="0" applyProtection="0"/>
  </cellStyleXfs>
  <cellXfs count="13">
    <xf numFmtId="0" fontId="0" fillId="0" borderId="0" xfId="0" applyFont="1" applyAlignment="1">
      <alignment vertical="center"/>
    </xf>
    <xf numFmtId="0" fontId="46" fillId="0" borderId="0" xfId="0" applyFont="1" applyFill="1" applyBorder="1" applyAlignment="1">
      <alignment vertical="center"/>
    </xf>
    <xf numFmtId="0" fontId="47" fillId="0" borderId="0" xfId="0" applyFont="1" applyFill="1" applyBorder="1" applyAlignment="1">
      <alignment vertical="center"/>
    </xf>
    <xf numFmtId="0" fontId="48" fillId="0" borderId="0" xfId="0" applyFont="1" applyFill="1" applyAlignment="1">
      <alignment horizontal="center" vertical="center"/>
    </xf>
    <xf numFmtId="0" fontId="47" fillId="0" borderId="9" xfId="0" applyFont="1" applyFill="1" applyBorder="1" applyAlignment="1">
      <alignment horizontal="center" vertical="center"/>
    </xf>
    <xf numFmtId="0" fontId="5" fillId="0" borderId="9" xfId="0" applyFont="1" applyFill="1" applyBorder="1" applyAlignment="1">
      <alignment horizontal="center" vertical="center"/>
    </xf>
    <xf numFmtId="0" fontId="49" fillId="0" borderId="9" xfId="0" applyFont="1" applyFill="1" applyBorder="1" applyAlignment="1">
      <alignment horizontal="center" vertical="center"/>
    </xf>
    <xf numFmtId="0" fontId="50" fillId="0" borderId="9" xfId="0" applyFont="1" applyFill="1" applyBorder="1" applyAlignment="1">
      <alignment horizontal="center" vertical="center"/>
    </xf>
    <xf numFmtId="176" fontId="50" fillId="0" borderId="10" xfId="0" applyNumberFormat="1" applyFont="1" applyFill="1" applyBorder="1" applyAlignment="1">
      <alignment horizontal="center" vertical="center"/>
    </xf>
    <xf numFmtId="177" fontId="50" fillId="0" borderId="9" xfId="0" applyNumberFormat="1" applyFont="1" applyFill="1" applyBorder="1" applyAlignment="1">
      <alignment horizontal="center" vertical="center"/>
    </xf>
    <xf numFmtId="177" fontId="50" fillId="0" borderId="11" xfId="0" applyNumberFormat="1" applyFont="1" applyFill="1" applyBorder="1" applyAlignment="1">
      <alignment horizontal="center" vertical="center"/>
    </xf>
    <xf numFmtId="0" fontId="50" fillId="0" borderId="9" xfId="0" applyFont="1" applyFill="1" applyBorder="1" applyAlignment="1">
      <alignment horizontal="center" vertical="center"/>
    </xf>
    <xf numFmtId="0" fontId="8" fillId="0" borderId="9" xfId="0" applyFont="1" applyFill="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7"/>
  <sheetViews>
    <sheetView tabSelected="1" zoomScaleSheetLayoutView="100" workbookViewId="0" topLeftCell="A21">
      <selection activeCell="A3" sqref="A3:A37"/>
    </sheetView>
  </sheetViews>
  <sheetFormatPr defaultColWidth="9.00390625" defaultRowHeight="16.5" customHeight="1"/>
  <cols>
    <col min="1" max="1" width="10.57421875" style="1" customWidth="1"/>
    <col min="2" max="2" width="14.8515625" style="1" customWidth="1"/>
    <col min="3" max="3" width="21.421875" style="1" customWidth="1"/>
    <col min="4" max="4" width="16.28125" style="1" customWidth="1"/>
    <col min="5" max="5" width="15.7109375" style="1" customWidth="1"/>
    <col min="6" max="6" width="14.8515625" style="1" customWidth="1"/>
    <col min="7" max="16384" width="9.00390625" style="1" customWidth="1"/>
  </cols>
  <sheetData>
    <row r="1" spans="1:6" s="1" customFormat="1" ht="42" customHeight="1">
      <c r="A1" s="3" t="s">
        <v>0</v>
      </c>
      <c r="B1" s="3"/>
      <c r="C1" s="3"/>
      <c r="D1" s="3"/>
      <c r="E1" s="3"/>
      <c r="F1" s="3"/>
    </row>
    <row r="2" spans="1:6" s="2" customFormat="1" ht="30" customHeight="1">
      <c r="A2" s="4" t="s">
        <v>1</v>
      </c>
      <c r="B2" s="5" t="s">
        <v>2</v>
      </c>
      <c r="C2" s="5" t="s">
        <v>3</v>
      </c>
      <c r="D2" s="5" t="s">
        <v>4</v>
      </c>
      <c r="E2" s="5" t="s">
        <v>5</v>
      </c>
      <c r="F2" s="5" t="s">
        <v>6</v>
      </c>
    </row>
    <row r="3" spans="1:6" s="1" customFormat="1" ht="21" customHeight="1">
      <c r="A3" s="6">
        <v>1</v>
      </c>
      <c r="B3" s="7" t="str">
        <f aca="true" t="shared" si="0" ref="B3:B8">"202301"</f>
        <v>202301</v>
      </c>
      <c r="C3" s="7" t="str">
        <f>"202305270112"</f>
        <v>202305270112</v>
      </c>
      <c r="D3" s="8">
        <v>54.6</v>
      </c>
      <c r="E3" s="9">
        <v>85.2</v>
      </c>
      <c r="F3" s="10">
        <f aca="true" t="shared" si="1" ref="F3:F37">D3*0.4+E3*0.6</f>
        <v>72.96000000000001</v>
      </c>
    </row>
    <row r="4" spans="1:6" s="1" customFormat="1" ht="21" customHeight="1">
      <c r="A4" s="6">
        <v>2</v>
      </c>
      <c r="B4" s="7" t="str">
        <f t="shared" si="0"/>
        <v>202301</v>
      </c>
      <c r="C4" s="7" t="str">
        <f>"202305270109"</f>
        <v>202305270109</v>
      </c>
      <c r="D4" s="8">
        <v>60.4</v>
      </c>
      <c r="E4" s="9">
        <v>77.2</v>
      </c>
      <c r="F4" s="10">
        <f t="shared" si="1"/>
        <v>70.48</v>
      </c>
    </row>
    <row r="5" spans="1:6" s="1" customFormat="1" ht="21" customHeight="1">
      <c r="A5" s="6">
        <v>3</v>
      </c>
      <c r="B5" s="7" t="str">
        <f t="shared" si="0"/>
        <v>202301</v>
      </c>
      <c r="C5" s="7" t="str">
        <f>"202305270106"</f>
        <v>202305270106</v>
      </c>
      <c r="D5" s="8">
        <v>58.4</v>
      </c>
      <c r="E5" s="9">
        <v>73.8</v>
      </c>
      <c r="F5" s="10">
        <f t="shared" si="1"/>
        <v>67.63999999999999</v>
      </c>
    </row>
    <row r="6" spans="1:6" s="1" customFormat="1" ht="21" customHeight="1">
      <c r="A6" s="6">
        <v>4</v>
      </c>
      <c r="B6" s="7" t="str">
        <f t="shared" si="0"/>
        <v>202301</v>
      </c>
      <c r="C6" s="7" t="str">
        <f>"202305270103"</f>
        <v>202305270103</v>
      </c>
      <c r="D6" s="8">
        <v>62.6</v>
      </c>
      <c r="E6" s="9">
        <v>65</v>
      </c>
      <c r="F6" s="10">
        <f t="shared" si="1"/>
        <v>64.04</v>
      </c>
    </row>
    <row r="7" spans="1:6" s="1" customFormat="1" ht="21" customHeight="1">
      <c r="A7" s="6">
        <v>5</v>
      </c>
      <c r="B7" s="7" t="str">
        <f t="shared" si="0"/>
        <v>202301</v>
      </c>
      <c r="C7" s="7" t="str">
        <f>"202305270115"</f>
        <v>202305270115</v>
      </c>
      <c r="D7" s="8">
        <v>61.4</v>
      </c>
      <c r="E7" s="9">
        <v>62.4</v>
      </c>
      <c r="F7" s="10">
        <f t="shared" si="1"/>
        <v>62</v>
      </c>
    </row>
    <row r="8" spans="1:6" s="1" customFormat="1" ht="21" customHeight="1">
      <c r="A8" s="6">
        <v>6</v>
      </c>
      <c r="B8" s="7" t="str">
        <f t="shared" si="0"/>
        <v>202301</v>
      </c>
      <c r="C8" s="7" t="str">
        <f>"202305270114"</f>
        <v>202305270114</v>
      </c>
      <c r="D8" s="8">
        <v>51.4</v>
      </c>
      <c r="E8" s="9">
        <v>68.2</v>
      </c>
      <c r="F8" s="10">
        <f t="shared" si="1"/>
        <v>61.480000000000004</v>
      </c>
    </row>
    <row r="9" spans="1:6" s="1" customFormat="1" ht="21" customHeight="1">
      <c r="A9" s="6">
        <v>7</v>
      </c>
      <c r="B9" s="7" t="str">
        <f aca="true" t="shared" si="2" ref="B9:B11">"202302"</f>
        <v>202302</v>
      </c>
      <c r="C9" s="7" t="str">
        <f>"202305270121"</f>
        <v>202305270121</v>
      </c>
      <c r="D9" s="8">
        <v>53.4</v>
      </c>
      <c r="E9" s="9">
        <v>71.6</v>
      </c>
      <c r="F9" s="10">
        <f t="shared" si="1"/>
        <v>64.32</v>
      </c>
    </row>
    <row r="10" spans="1:6" s="1" customFormat="1" ht="21" customHeight="1">
      <c r="A10" s="6">
        <v>8</v>
      </c>
      <c r="B10" s="7" t="str">
        <f t="shared" si="2"/>
        <v>202302</v>
      </c>
      <c r="C10" s="7" t="str">
        <f>"202305270125"</f>
        <v>202305270125</v>
      </c>
      <c r="D10" s="8">
        <v>58.4</v>
      </c>
      <c r="E10" s="9">
        <v>63.6</v>
      </c>
      <c r="F10" s="10">
        <f t="shared" si="1"/>
        <v>61.519999999999996</v>
      </c>
    </row>
    <row r="11" spans="1:6" s="1" customFormat="1" ht="21" customHeight="1">
      <c r="A11" s="6">
        <v>9</v>
      </c>
      <c r="B11" s="7" t="str">
        <f t="shared" si="2"/>
        <v>202302</v>
      </c>
      <c r="C11" s="7" t="str">
        <f>"202305270122"</f>
        <v>202305270122</v>
      </c>
      <c r="D11" s="8">
        <v>60.6</v>
      </c>
      <c r="E11" s="9">
        <v>61.8</v>
      </c>
      <c r="F11" s="10">
        <f t="shared" si="1"/>
        <v>61.32</v>
      </c>
    </row>
    <row r="12" spans="1:6" s="1" customFormat="1" ht="21" customHeight="1">
      <c r="A12" s="6">
        <v>10</v>
      </c>
      <c r="B12" s="7" t="str">
        <f aca="true" t="shared" si="3" ref="B12:B15">"202303"</f>
        <v>202303</v>
      </c>
      <c r="C12" s="7" t="str">
        <f>"202305270203"</f>
        <v>202305270203</v>
      </c>
      <c r="D12" s="8">
        <v>67.6</v>
      </c>
      <c r="E12" s="9">
        <v>67.4</v>
      </c>
      <c r="F12" s="10">
        <f t="shared" si="1"/>
        <v>67.48</v>
      </c>
    </row>
    <row r="13" spans="1:6" s="1" customFormat="1" ht="21" customHeight="1">
      <c r="A13" s="6">
        <v>11</v>
      </c>
      <c r="B13" s="7" t="str">
        <f t="shared" si="3"/>
        <v>202303</v>
      </c>
      <c r="C13" s="7" t="str">
        <f>"202305270129"</f>
        <v>202305270129</v>
      </c>
      <c r="D13" s="8">
        <v>61.2</v>
      </c>
      <c r="E13" s="9">
        <v>68.6</v>
      </c>
      <c r="F13" s="10">
        <f t="shared" si="1"/>
        <v>65.64</v>
      </c>
    </row>
    <row r="14" spans="1:6" s="1" customFormat="1" ht="21" customHeight="1">
      <c r="A14" s="6">
        <v>12</v>
      </c>
      <c r="B14" s="7" t="str">
        <f t="shared" si="3"/>
        <v>202303</v>
      </c>
      <c r="C14" s="7" t="str">
        <f>"202305270126"</f>
        <v>202305270126</v>
      </c>
      <c r="D14" s="8">
        <v>56</v>
      </c>
      <c r="E14" s="9">
        <v>66.2</v>
      </c>
      <c r="F14" s="10">
        <f t="shared" si="1"/>
        <v>62.120000000000005</v>
      </c>
    </row>
    <row r="15" spans="1:6" s="1" customFormat="1" ht="21" customHeight="1">
      <c r="A15" s="6">
        <v>13</v>
      </c>
      <c r="B15" s="7" t="str">
        <f t="shared" si="3"/>
        <v>202303</v>
      </c>
      <c r="C15" s="7" t="str">
        <f>"202305270204"</f>
        <v>202305270204</v>
      </c>
      <c r="D15" s="8">
        <v>62.6</v>
      </c>
      <c r="E15" s="9">
        <v>61.2</v>
      </c>
      <c r="F15" s="10">
        <f t="shared" si="1"/>
        <v>61.760000000000005</v>
      </c>
    </row>
    <row r="16" spans="1:6" s="1" customFormat="1" ht="21" customHeight="1">
      <c r="A16" s="6">
        <v>14</v>
      </c>
      <c r="B16" s="7" t="str">
        <f>"202304"</f>
        <v>202304</v>
      </c>
      <c r="C16" s="7" t="str">
        <f>"202305270221"</f>
        <v>202305270221</v>
      </c>
      <c r="D16" s="8">
        <v>61.2</v>
      </c>
      <c r="E16" s="9">
        <v>70.4</v>
      </c>
      <c r="F16" s="10">
        <f t="shared" si="1"/>
        <v>66.72</v>
      </c>
    </row>
    <row r="17" spans="1:6" s="1" customFormat="1" ht="21" customHeight="1">
      <c r="A17" s="6">
        <v>15</v>
      </c>
      <c r="B17" s="7" t="str">
        <f>"202304"</f>
        <v>202304</v>
      </c>
      <c r="C17" s="7" t="str">
        <f>"202305270225"</f>
        <v>202305270225</v>
      </c>
      <c r="D17" s="8">
        <v>62.2</v>
      </c>
      <c r="E17" s="9">
        <v>67.2</v>
      </c>
      <c r="F17" s="10">
        <f t="shared" si="1"/>
        <v>65.2</v>
      </c>
    </row>
    <row r="18" spans="1:6" s="1" customFormat="1" ht="21" customHeight="1">
      <c r="A18" s="6">
        <v>16</v>
      </c>
      <c r="B18" s="11">
        <v>202305</v>
      </c>
      <c r="C18" s="7" t="str">
        <f>"202305270322"</f>
        <v>202305270322</v>
      </c>
      <c r="D18" s="8">
        <v>74.8</v>
      </c>
      <c r="E18" s="9">
        <v>72.2</v>
      </c>
      <c r="F18" s="10">
        <f t="shared" si="1"/>
        <v>73.24000000000001</v>
      </c>
    </row>
    <row r="19" spans="1:6" s="1" customFormat="1" ht="21" customHeight="1">
      <c r="A19" s="6">
        <v>17</v>
      </c>
      <c r="B19" s="11">
        <v>202305</v>
      </c>
      <c r="C19" s="7" t="str">
        <f>"202305270618"</f>
        <v>202305270618</v>
      </c>
      <c r="D19" s="8">
        <v>60.2</v>
      </c>
      <c r="E19" s="9">
        <v>81</v>
      </c>
      <c r="F19" s="10">
        <f t="shared" si="1"/>
        <v>72.68</v>
      </c>
    </row>
    <row r="20" spans="1:6" s="1" customFormat="1" ht="21" customHeight="1">
      <c r="A20" s="6">
        <v>18</v>
      </c>
      <c r="B20" s="11">
        <v>202305</v>
      </c>
      <c r="C20" s="7" t="str">
        <f>"202305270328"</f>
        <v>202305270328</v>
      </c>
      <c r="D20" s="8">
        <v>57.4</v>
      </c>
      <c r="E20" s="9">
        <v>73.2</v>
      </c>
      <c r="F20" s="10">
        <f t="shared" si="1"/>
        <v>66.88</v>
      </c>
    </row>
    <row r="21" spans="1:6" s="1" customFormat="1" ht="21" customHeight="1">
      <c r="A21" s="6">
        <v>19</v>
      </c>
      <c r="B21" s="11">
        <v>202305</v>
      </c>
      <c r="C21" s="7" t="str">
        <f>"202305270418"</f>
        <v>202305270418</v>
      </c>
      <c r="D21" s="8">
        <v>63.2</v>
      </c>
      <c r="E21" s="9">
        <v>67.8</v>
      </c>
      <c r="F21" s="10">
        <f t="shared" si="1"/>
        <v>65.96000000000001</v>
      </c>
    </row>
    <row r="22" spans="1:6" s="1" customFormat="1" ht="21" customHeight="1">
      <c r="A22" s="6">
        <v>20</v>
      </c>
      <c r="B22" s="11">
        <v>202305</v>
      </c>
      <c r="C22" s="7" t="str">
        <f>"202305270414"</f>
        <v>202305270414</v>
      </c>
      <c r="D22" s="8">
        <v>61</v>
      </c>
      <c r="E22" s="9">
        <v>69.2</v>
      </c>
      <c r="F22" s="10">
        <f t="shared" si="1"/>
        <v>65.92</v>
      </c>
    </row>
    <row r="23" spans="1:6" s="1" customFormat="1" ht="21" customHeight="1">
      <c r="A23" s="6">
        <v>21</v>
      </c>
      <c r="B23" s="11">
        <v>202305</v>
      </c>
      <c r="C23" s="7" t="str">
        <f>"202305270616"</f>
        <v>202305270616</v>
      </c>
      <c r="D23" s="8">
        <v>61.6</v>
      </c>
      <c r="E23" s="9">
        <v>65.2</v>
      </c>
      <c r="F23" s="10">
        <f t="shared" si="1"/>
        <v>63.76</v>
      </c>
    </row>
    <row r="24" spans="1:6" s="1" customFormat="1" ht="21" customHeight="1">
      <c r="A24" s="6">
        <v>22</v>
      </c>
      <c r="B24" s="11">
        <v>202305</v>
      </c>
      <c r="C24" s="7" t="str">
        <f>"202305270401"</f>
        <v>202305270401</v>
      </c>
      <c r="D24" s="8">
        <v>62.2</v>
      </c>
      <c r="E24" s="9">
        <v>64</v>
      </c>
      <c r="F24" s="10">
        <f t="shared" si="1"/>
        <v>63.28</v>
      </c>
    </row>
    <row r="25" spans="1:6" s="1" customFormat="1" ht="21" customHeight="1">
      <c r="A25" s="6">
        <v>23</v>
      </c>
      <c r="B25" s="11">
        <v>202305</v>
      </c>
      <c r="C25" s="7" t="str">
        <f>"202305270606"</f>
        <v>202305270606</v>
      </c>
      <c r="D25" s="8">
        <v>51.6</v>
      </c>
      <c r="E25" s="9">
        <v>70.8</v>
      </c>
      <c r="F25" s="10">
        <f t="shared" si="1"/>
        <v>63.12</v>
      </c>
    </row>
    <row r="26" spans="1:6" s="1" customFormat="1" ht="21" customHeight="1">
      <c r="A26" s="6">
        <v>24</v>
      </c>
      <c r="B26" s="7" t="str">
        <f>"202306"</f>
        <v>202306</v>
      </c>
      <c r="C26" s="7" t="str">
        <f>"202305270710"</f>
        <v>202305270710</v>
      </c>
      <c r="D26" s="8">
        <v>69.2</v>
      </c>
      <c r="E26" s="9">
        <v>63.6</v>
      </c>
      <c r="F26" s="10">
        <f t="shared" si="1"/>
        <v>65.84</v>
      </c>
    </row>
    <row r="27" spans="1:6" s="1" customFormat="1" ht="21" customHeight="1">
      <c r="A27" s="6">
        <v>25</v>
      </c>
      <c r="B27" s="7" t="str">
        <f>"202306"</f>
        <v>202306</v>
      </c>
      <c r="C27" s="7" t="str">
        <f>"202305270702"</f>
        <v>202305270702</v>
      </c>
      <c r="D27" s="8">
        <v>61</v>
      </c>
      <c r="E27" s="9">
        <v>68.2</v>
      </c>
      <c r="F27" s="10">
        <f t="shared" si="1"/>
        <v>65.32000000000001</v>
      </c>
    </row>
    <row r="28" spans="1:6" s="1" customFormat="1" ht="21" customHeight="1">
      <c r="A28" s="6">
        <v>26</v>
      </c>
      <c r="B28" s="12">
        <v>202307</v>
      </c>
      <c r="C28" s="7" t="str">
        <f>"202305270714"</f>
        <v>202305270714</v>
      </c>
      <c r="D28" s="8">
        <v>66</v>
      </c>
      <c r="E28" s="9">
        <v>63</v>
      </c>
      <c r="F28" s="10">
        <f t="shared" si="1"/>
        <v>64.2</v>
      </c>
    </row>
    <row r="29" spans="1:6" s="1" customFormat="1" ht="21" customHeight="1">
      <c r="A29" s="6">
        <v>27</v>
      </c>
      <c r="B29" s="12">
        <v>202307</v>
      </c>
      <c r="C29" s="7" t="str">
        <f>"202305270802"</f>
        <v>202305270802</v>
      </c>
      <c r="D29" s="8">
        <v>69.8</v>
      </c>
      <c r="E29" s="9">
        <v>57.2</v>
      </c>
      <c r="F29" s="10">
        <f t="shared" si="1"/>
        <v>62.24</v>
      </c>
    </row>
    <row r="30" spans="1:6" s="1" customFormat="1" ht="21" customHeight="1">
      <c r="A30" s="6">
        <v>28</v>
      </c>
      <c r="B30" s="7" t="str">
        <f>"202308"</f>
        <v>202308</v>
      </c>
      <c r="C30" s="7" t="str">
        <f>"202305270816"</f>
        <v>202305270816</v>
      </c>
      <c r="D30" s="8">
        <v>56.8</v>
      </c>
      <c r="E30" s="9">
        <v>73.4</v>
      </c>
      <c r="F30" s="10">
        <f t="shared" si="1"/>
        <v>66.75999999999999</v>
      </c>
    </row>
    <row r="31" spans="1:6" s="1" customFormat="1" ht="21" customHeight="1">
      <c r="A31" s="6">
        <v>29</v>
      </c>
      <c r="B31" s="7" t="str">
        <f>"202309"</f>
        <v>202309</v>
      </c>
      <c r="C31" s="7" t="str">
        <f>"202305270829"</f>
        <v>202305270829</v>
      </c>
      <c r="D31" s="8">
        <v>60.6</v>
      </c>
      <c r="E31" s="9">
        <v>60.2</v>
      </c>
      <c r="F31" s="10">
        <f t="shared" si="1"/>
        <v>60.36</v>
      </c>
    </row>
    <row r="32" spans="1:6" s="1" customFormat="1" ht="21" customHeight="1">
      <c r="A32" s="6">
        <v>30</v>
      </c>
      <c r="B32" s="7" t="str">
        <f aca="true" t="shared" si="4" ref="B32:B35">"202310"</f>
        <v>202310</v>
      </c>
      <c r="C32" s="7" t="str">
        <f>"202305271020"</f>
        <v>202305271020</v>
      </c>
      <c r="D32" s="8">
        <v>54.8</v>
      </c>
      <c r="E32" s="9">
        <v>71.6</v>
      </c>
      <c r="F32" s="10">
        <f t="shared" si="1"/>
        <v>64.88</v>
      </c>
    </row>
    <row r="33" spans="1:6" s="1" customFormat="1" ht="21" customHeight="1">
      <c r="A33" s="6">
        <v>31</v>
      </c>
      <c r="B33" s="7" t="str">
        <f t="shared" si="4"/>
        <v>202310</v>
      </c>
      <c r="C33" s="7" t="str">
        <f>"202305270920"</f>
        <v>202305270920</v>
      </c>
      <c r="D33" s="8">
        <v>65.2</v>
      </c>
      <c r="E33" s="9">
        <v>62</v>
      </c>
      <c r="F33" s="10">
        <f t="shared" si="1"/>
        <v>63.28</v>
      </c>
    </row>
    <row r="34" spans="1:6" s="1" customFormat="1" ht="21" customHeight="1">
      <c r="A34" s="6">
        <v>32</v>
      </c>
      <c r="B34" s="7" t="str">
        <f t="shared" si="4"/>
        <v>202310</v>
      </c>
      <c r="C34" s="7" t="str">
        <f>"202305271012"</f>
        <v>202305271012</v>
      </c>
      <c r="D34" s="8">
        <v>53.6</v>
      </c>
      <c r="E34" s="9">
        <v>66.4</v>
      </c>
      <c r="F34" s="10">
        <f t="shared" si="1"/>
        <v>61.28</v>
      </c>
    </row>
    <row r="35" spans="1:6" s="1" customFormat="1" ht="21" customHeight="1">
      <c r="A35" s="6">
        <v>33</v>
      </c>
      <c r="B35" s="7" t="str">
        <f t="shared" si="4"/>
        <v>202310</v>
      </c>
      <c r="C35" s="7" t="str">
        <f>"202305271007"</f>
        <v>202305271007</v>
      </c>
      <c r="D35" s="8">
        <v>57</v>
      </c>
      <c r="E35" s="9">
        <v>62.6</v>
      </c>
      <c r="F35" s="10">
        <f t="shared" si="1"/>
        <v>60.36</v>
      </c>
    </row>
    <row r="36" spans="1:6" s="1" customFormat="1" ht="21" customHeight="1">
      <c r="A36" s="6">
        <v>34</v>
      </c>
      <c r="B36" s="7" t="str">
        <f>"202311"</f>
        <v>202311</v>
      </c>
      <c r="C36" s="7" t="str">
        <f>"202305271202"</f>
        <v>202305271202</v>
      </c>
      <c r="D36" s="8">
        <v>60.6</v>
      </c>
      <c r="E36" s="9">
        <v>65</v>
      </c>
      <c r="F36" s="10">
        <f t="shared" si="1"/>
        <v>63.24</v>
      </c>
    </row>
    <row r="37" spans="1:6" s="1" customFormat="1" ht="21" customHeight="1">
      <c r="A37" s="6">
        <v>35</v>
      </c>
      <c r="B37" s="7" t="str">
        <f>"202311"</f>
        <v>202311</v>
      </c>
      <c r="C37" s="7" t="str">
        <f>"202305271127"</f>
        <v>202305271127</v>
      </c>
      <c r="D37" s="8">
        <v>65.2</v>
      </c>
      <c r="E37" s="9">
        <v>61.2</v>
      </c>
      <c r="F37" s="10">
        <f t="shared" si="1"/>
        <v>62.8</v>
      </c>
    </row>
  </sheetData>
  <sheetProtection/>
  <mergeCells count="1">
    <mergeCell ref="A1:F1"/>
  </mergeCells>
  <printOptions/>
  <pageMargins left="0.5506944444444445" right="0.4722222222222222" top="0.5902777777777778" bottom="0.3541666666666667" header="0.5" footer="0.314583333333333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李国华</dc:creator>
  <cp:keywords/>
  <dc:description/>
  <cp:lastModifiedBy>lx</cp:lastModifiedBy>
  <dcterms:created xsi:type="dcterms:W3CDTF">2021-05-20T06:41:44Z</dcterms:created>
  <dcterms:modified xsi:type="dcterms:W3CDTF">2023-06-09T01:13:56Z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34CB199182C0432DAB29E70A68A7463C</vt:lpwstr>
  </property>
  <property fmtid="{D5CDD505-2E9C-101B-9397-08002B2CF9AE}" pid="4" name="KSOProductBuildV">
    <vt:lpwstr>2052-11.1.0.14309</vt:lpwstr>
  </property>
  <property fmtid="{D5CDD505-2E9C-101B-9397-08002B2CF9AE}" pid="5" name="KSOReadingLayo">
    <vt:bool>false</vt:bool>
  </property>
</Properties>
</file>